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0720" windowHeight="12936" tabRatio="464"/>
  </bookViews>
  <sheets>
    <sheet name="Образование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27" i="2" l="1"/>
  <c r="R27" i="2"/>
  <c r="R9" i="2"/>
  <c r="R11" i="2"/>
  <c r="R14" i="2"/>
  <c r="R15" i="2"/>
  <c r="R16" i="2"/>
  <c r="R18" i="2"/>
  <c r="R20" i="2"/>
  <c r="R21" i="2"/>
  <c r="R23" i="2"/>
  <c r="R24" i="2"/>
  <c r="R25" i="2"/>
  <c r="R26" i="2"/>
  <c r="M22" i="2" l="1"/>
  <c r="R22" i="2" s="1"/>
  <c r="M19" i="2"/>
  <c r="R19" i="2" s="1"/>
  <c r="S19" i="2"/>
  <c r="M17" i="2"/>
  <c r="M13" i="2"/>
  <c r="M12" i="2"/>
  <c r="R12" i="2" s="1"/>
  <c r="M10" i="2"/>
  <c r="O10" i="2"/>
  <c r="S12" i="2" l="1"/>
  <c r="S10" i="2"/>
  <c r="R10" i="2"/>
  <c r="S17" i="2"/>
  <c r="R17" i="2"/>
  <c r="S13" i="2"/>
  <c r="R13" i="2"/>
  <c r="R8" i="2"/>
  <c r="U27" i="2" l="1"/>
  <c r="F27" i="2" l="1"/>
  <c r="K26" i="2" l="1"/>
  <c r="I27" i="2"/>
  <c r="K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8" i="2"/>
  <c r="L8" i="2" s="1"/>
  <c r="L26" i="2" l="1"/>
  <c r="D27" i="2"/>
  <c r="E27" i="2"/>
  <c r="C27" i="2"/>
  <c r="H27" i="2"/>
  <c r="K24" i="2"/>
  <c r="K23" i="2"/>
  <c r="K22" i="2"/>
  <c r="L22" i="2" s="1"/>
  <c r="K21" i="2"/>
  <c r="L21" i="2" s="1"/>
  <c r="K20" i="2"/>
  <c r="L20" i="2" s="1"/>
  <c r="K19" i="2"/>
  <c r="K18" i="2"/>
  <c r="L18" i="2" s="1"/>
  <c r="K17" i="2"/>
  <c r="K16" i="2"/>
  <c r="K15" i="2"/>
  <c r="L15" i="2" s="1"/>
  <c r="K14" i="2"/>
  <c r="K13" i="2"/>
  <c r="K12" i="2"/>
  <c r="K11" i="2"/>
  <c r="L11" i="2" s="1"/>
  <c r="K10" i="2"/>
  <c r="K9" i="2"/>
  <c r="L9" i="2" s="1"/>
  <c r="L24" i="2" l="1"/>
  <c r="L12" i="2"/>
  <c r="L19" i="2"/>
  <c r="L23" i="2"/>
  <c r="L17" i="2"/>
  <c r="T27" i="2"/>
  <c r="L13" i="2"/>
  <c r="L10" i="2"/>
  <c r="L14" i="2"/>
  <c r="L16" i="2"/>
  <c r="G27" i="2"/>
  <c r="K25" i="2"/>
  <c r="L25" i="2" s="1"/>
  <c r="K27" i="2" l="1"/>
  <c r="L27" i="2" s="1"/>
  <c r="K28" i="2"/>
  <c r="L28" i="2"/>
</calcChain>
</file>

<file path=xl/sharedStrings.xml><?xml version="1.0" encoding="utf-8"?>
<sst xmlns="http://schemas.openxmlformats.org/spreadsheetml/2006/main" count="53" uniqueCount="52">
  <si>
    <t xml:space="preserve">Наименование учреждение </t>
  </si>
  <si>
    <t>МБДОУ д/с № 4</t>
  </si>
  <si>
    <t>МБДОУ д/с № 7</t>
  </si>
  <si>
    <t>МБДОУ д/с № 9</t>
  </si>
  <si>
    <t>МБДОУ д/с № 10</t>
  </si>
  <si>
    <t>МБДОУ д/с № 12</t>
  </si>
  <si>
    <t>МБДОУ д/с № 13</t>
  </si>
  <si>
    <t>МБДОУ д/с № 14</t>
  </si>
  <si>
    <t>МБДОУ д/с № 15</t>
  </si>
  <si>
    <t>МБДОУ д/с № 18</t>
  </si>
  <si>
    <t>МБОУ ДО "ДДТ"</t>
  </si>
  <si>
    <t>МБОУ "Школа №2 им. Ю.А. Гагарина"</t>
  </si>
  <si>
    <t>МБОУ СОШ № 4</t>
  </si>
  <si>
    <t>МБОУ СОШ № 5</t>
  </si>
  <si>
    <t>МБОУ СОШ № 7</t>
  </si>
  <si>
    <t>МБОУ СОШ № 9</t>
  </si>
  <si>
    <t>МКУ ГИМЦ</t>
  </si>
  <si>
    <t>количество абонентских номеров</t>
  </si>
  <si>
    <t>кол-во месяцев по плану</t>
  </si>
  <si>
    <t>Отдел образования (местный бюджет)</t>
  </si>
  <si>
    <t>Опека и попечительство (краевой бюджет)</t>
  </si>
  <si>
    <t xml:space="preserve"> ИТОГО Отдел образования </t>
  </si>
  <si>
    <t>Жарова Наталья Егоровна</t>
  </si>
  <si>
    <t>3-25-88</t>
  </si>
  <si>
    <t>Пояснение</t>
  </si>
  <si>
    <t>МКУ ЦТО</t>
  </si>
  <si>
    <t xml:space="preserve"> Затраты на абонентскую плату и  местных   телефонных соединений                 за 2020 год</t>
  </si>
  <si>
    <t xml:space="preserve"> Затраты  междугородних и международных телефонных соединений
за 2020 год</t>
  </si>
  <si>
    <t xml:space="preserve"> Затраты  на почтовые расходы за 2020 год</t>
  </si>
  <si>
    <t>Заключено Услуги связи 2021 год</t>
  </si>
  <si>
    <t>Заключено Интернет 2021 год</t>
  </si>
  <si>
    <t>ИТОГО заключено на 2021 год</t>
  </si>
  <si>
    <t xml:space="preserve">Отклонение от факта 2020 года </t>
  </si>
  <si>
    <t>Итого затрат          за 2020 год</t>
  </si>
  <si>
    <t xml:space="preserve"> Затраты  на почтовые расходы за 2021 год</t>
  </si>
  <si>
    <t xml:space="preserve">Затраты на сеть "Интернет" за 2020 год
</t>
  </si>
  <si>
    <t>Затраты на абонентскую плату</t>
  </si>
  <si>
    <t>Затраты на повременную оплату местных, междугородних телефонных соединений</t>
  </si>
  <si>
    <t>затраты на сеть "Интернет"</t>
  </si>
  <si>
    <t>Затраты на прочие услуги связи (почтовая связь)</t>
  </si>
  <si>
    <t>Скрыть !</t>
  </si>
  <si>
    <t xml:space="preserve">Приложение № </t>
  </si>
  <si>
    <t>к Приказу от         №</t>
  </si>
  <si>
    <t>аренда оборудования</t>
  </si>
  <si>
    <t>Всего нормативы затрат  на услуги связи на 2026 год</t>
  </si>
  <si>
    <t>Всего нормативы затрат  на услуги связи на 2027 год</t>
  </si>
  <si>
    <t>Нормативные затраты на услуги связи на 2026г. по учреждениям подведомственным отделу образования администрпации города г.Дивногорска</t>
  </si>
  <si>
    <t>Всего нормативы затрат  на услуги связи на 2028 год</t>
  </si>
  <si>
    <t>-</t>
  </si>
  <si>
    <t xml:space="preserve">Затраты на услуги связи </t>
  </si>
  <si>
    <t>Всего расходов  на услуги связи  на год</t>
  </si>
  <si>
    <t>Погудина К.А., Серебрянникова Е.М., Карпухина А.Н. 3-16-33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</si>
</sst>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</borders>
  <cellStyleXfs count="2">
    <xf numFmtId="0" fontId="0" fillId="0" borderId="0"/>
    <xf numFmtId="0" fontId="10" fillId="0" borderId="0"/>
  </cellStyleXfs>
  <cellXfs count="4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2" borderId="0" xfId="0" applyFill="1"/>
    <xf numFmtId="4" fontId="0" fillId="0" borderId="0" xfId="0" applyNumberFormat="1"/>
    <xf numFmtId="4" fontId="3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center" wrapText="1"/>
    </xf>
    <xf numFmtId="4" fontId="4" fillId="0" borderId="1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/>
    <xf numFmtId="0" fontId="6" fillId="0" borderId="1" xfId="0" applyFont="1" applyBorder="1"/>
    <xf numFmtId="4" fontId="4" fillId="0" borderId="1" xfId="0" applyNumberFormat="1" applyFont="1" applyBorder="1"/>
    <xf numFmtId="4" fontId="8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7" fillId="3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4" fontId="8" fillId="3" borderId="1" xfId="0" applyNumberFormat="1" applyFont="1" applyFill="1" applyBorder="1" applyAlignment="1">
      <alignment horizontal="center"/>
    </xf>
    <xf numFmtId="1" fontId="4" fillId="0" borderId="1" xfId="0" applyNumberFormat="1" applyFont="1" applyBorder="1"/>
    <xf numFmtId="1" fontId="4" fillId="4" borderId="1" xfId="0" applyNumberFormat="1" applyFont="1" applyFill="1" applyBorder="1"/>
    <xf numFmtId="1" fontId="4" fillId="0" borderId="1" xfId="0" applyNumberFormat="1" applyFont="1" applyFill="1" applyBorder="1"/>
    <xf numFmtId="4" fontId="4" fillId="3" borderId="1" xfId="0" applyNumberFormat="1" applyFont="1" applyFill="1" applyBorder="1" applyAlignment="1">
      <alignment horizontal="center"/>
    </xf>
    <xf numFmtId="1" fontId="8" fillId="0" borderId="1" xfId="0" applyNumberFormat="1" applyFont="1" applyBorder="1"/>
    <xf numFmtId="0" fontId="4" fillId="0" borderId="0" xfId="0" applyFont="1"/>
    <xf numFmtId="4" fontId="4" fillId="0" borderId="1" xfId="0" applyNumberFormat="1" applyFont="1" applyBorder="1" applyAlignment="1">
      <alignment vertical="center"/>
    </xf>
    <xf numFmtId="4" fontId="11" fillId="0" borderId="7" xfId="1" applyNumberFormat="1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Образование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tabSelected="1" workbookViewId="0">
      <selection activeCell="N32" sqref="N32"/>
    </sheetView>
  </sheetViews>
  <sheetFormatPr defaultRowHeight="14.4" x14ac:dyDescent="0.3"/>
  <cols>
    <col min="1" max="1" width="30.6640625" customWidth="1"/>
    <col min="2" max="2" width="12.109375" customWidth="1"/>
    <col min="3" max="3" width="11.44140625" hidden="1" customWidth="1"/>
    <col min="4" max="4" width="11.5546875" hidden="1" customWidth="1"/>
    <col min="5" max="5" width="13.88671875" hidden="1" customWidth="1"/>
    <col min="6" max="6" width="11.33203125" hidden="1" customWidth="1"/>
    <col min="7" max="7" width="13.6640625" hidden="1" customWidth="1"/>
    <col min="8" max="10" width="13.6640625" style="9" hidden="1" customWidth="1"/>
    <col min="11" max="12" width="13.6640625" hidden="1" customWidth="1"/>
    <col min="13" max="17" width="13.6640625" customWidth="1"/>
    <col min="18" max="18" width="17.33203125" customWidth="1"/>
    <col min="19" max="19" width="15.44140625" customWidth="1"/>
    <col min="20" max="21" width="13.109375" customWidth="1"/>
    <col min="23" max="23" width="30.109375" hidden="1" customWidth="1"/>
  </cols>
  <sheetData>
    <row r="1" spans="1:33" x14ac:dyDescent="0.3">
      <c r="T1" s="33" t="s">
        <v>41</v>
      </c>
      <c r="U1" s="33"/>
    </row>
    <row r="2" spans="1:33" x14ac:dyDescent="0.3">
      <c r="T2" s="33" t="s">
        <v>42</v>
      </c>
      <c r="U2" s="33"/>
    </row>
    <row r="3" spans="1:33" ht="17.25" customHeight="1" x14ac:dyDescent="0.3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ht="21" customHeight="1" x14ac:dyDescent="0.35">
      <c r="A4" s="37" t="s">
        <v>46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</row>
    <row r="5" spans="1:33" ht="14.25" customHeight="1" x14ac:dyDescent="0.3"/>
    <row r="6" spans="1:33" ht="36.75" customHeight="1" x14ac:dyDescent="0.3">
      <c r="A6" s="18"/>
      <c r="B6" s="40" t="s">
        <v>49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38" t="s">
        <v>44</v>
      </c>
      <c r="T6" s="38" t="s">
        <v>45</v>
      </c>
      <c r="U6" s="38" t="s">
        <v>47</v>
      </c>
      <c r="V6" s="18"/>
      <c r="W6" s="19" t="s">
        <v>40</v>
      </c>
    </row>
    <row r="7" spans="1:33" ht="105.6" customHeight="1" x14ac:dyDescent="0.3">
      <c r="A7" s="23" t="s">
        <v>0</v>
      </c>
      <c r="B7" s="17" t="s">
        <v>17</v>
      </c>
      <c r="C7" s="22" t="s">
        <v>28</v>
      </c>
      <c r="D7" s="22" t="s">
        <v>26</v>
      </c>
      <c r="E7" s="22" t="s">
        <v>27</v>
      </c>
      <c r="F7" s="22" t="s">
        <v>35</v>
      </c>
      <c r="G7" s="25" t="s">
        <v>33</v>
      </c>
      <c r="H7" s="22" t="s">
        <v>29</v>
      </c>
      <c r="I7" s="22" t="s">
        <v>30</v>
      </c>
      <c r="J7" s="22" t="s">
        <v>34</v>
      </c>
      <c r="K7" s="25" t="s">
        <v>31</v>
      </c>
      <c r="L7" s="25" t="s">
        <v>32</v>
      </c>
      <c r="M7" s="17" t="s">
        <v>36</v>
      </c>
      <c r="N7" s="17" t="s">
        <v>37</v>
      </c>
      <c r="O7" s="17" t="s">
        <v>38</v>
      </c>
      <c r="P7" s="17" t="s">
        <v>39</v>
      </c>
      <c r="Q7" s="3" t="s">
        <v>43</v>
      </c>
      <c r="R7" s="3" t="s">
        <v>50</v>
      </c>
      <c r="S7" s="39"/>
      <c r="T7" s="39"/>
      <c r="U7" s="39"/>
      <c r="V7" s="4" t="s">
        <v>18</v>
      </c>
      <c r="W7" s="3" t="s">
        <v>24</v>
      </c>
    </row>
    <row r="8" spans="1:33" ht="19.5" customHeight="1" x14ac:dyDescent="0.3">
      <c r="A8" s="13" t="s">
        <v>1</v>
      </c>
      <c r="B8" s="1">
        <v>3</v>
      </c>
      <c r="C8" s="15"/>
      <c r="D8" s="26"/>
      <c r="E8" s="15"/>
      <c r="F8" s="15"/>
      <c r="G8" s="27">
        <f>C8+D8+E8+F8</f>
        <v>0</v>
      </c>
      <c r="H8" s="15"/>
      <c r="I8" s="15"/>
      <c r="J8" s="15"/>
      <c r="K8" s="27">
        <f>H8+I8</f>
        <v>0</v>
      </c>
      <c r="L8" s="27">
        <f>K8-G8</f>
        <v>0</v>
      </c>
      <c r="M8" s="20">
        <v>29940.35</v>
      </c>
      <c r="N8" s="20">
        <v>1598.53</v>
      </c>
      <c r="O8" s="20">
        <v>49122.8</v>
      </c>
      <c r="P8" s="20">
        <v>0</v>
      </c>
      <c r="Q8" s="20">
        <v>0</v>
      </c>
      <c r="R8" s="15">
        <f>SUM(M8:Q8)</f>
        <v>80661.679999999993</v>
      </c>
      <c r="S8" s="16">
        <v>80661.679999999993</v>
      </c>
      <c r="T8" s="16">
        <v>80661.679999999993</v>
      </c>
      <c r="U8" s="16">
        <v>80661.679999999993</v>
      </c>
      <c r="V8" s="28">
        <v>12</v>
      </c>
      <c r="W8" s="6"/>
    </row>
    <row r="9" spans="1:33" ht="16.5" customHeight="1" x14ac:dyDescent="0.3">
      <c r="A9" s="13" t="s">
        <v>2</v>
      </c>
      <c r="B9" s="1">
        <v>2</v>
      </c>
      <c r="C9" s="15"/>
      <c r="D9" s="26"/>
      <c r="E9" s="15"/>
      <c r="F9" s="15"/>
      <c r="G9" s="27">
        <f t="shared" ref="G9:G27" si="0">C9+D9+E9+F9</f>
        <v>0</v>
      </c>
      <c r="H9" s="16"/>
      <c r="I9" s="16"/>
      <c r="J9" s="15"/>
      <c r="K9" s="27">
        <f t="shared" ref="K9:K25" si="1">H9+I9</f>
        <v>0</v>
      </c>
      <c r="L9" s="27">
        <f t="shared" ref="L9:L27" si="2">K9-G9</f>
        <v>0</v>
      </c>
      <c r="M9" s="20">
        <v>20308.23</v>
      </c>
      <c r="N9" s="20">
        <v>751.21</v>
      </c>
      <c r="O9" s="34">
        <v>45091.199999999997</v>
      </c>
      <c r="P9" s="20">
        <v>0</v>
      </c>
      <c r="Q9" s="20">
        <v>14.64</v>
      </c>
      <c r="R9" s="15">
        <f t="shared" ref="R9:R26" si="3">SUM(M9:Q9)</f>
        <v>66165.279999999999</v>
      </c>
      <c r="S9" s="15">
        <v>66165.279999999999</v>
      </c>
      <c r="T9" s="15">
        <v>66165.279999999999</v>
      </c>
      <c r="U9" s="15">
        <v>66165.279999999999</v>
      </c>
      <c r="V9" s="29">
        <v>12</v>
      </c>
      <c r="W9" s="6"/>
    </row>
    <row r="10" spans="1:33" ht="21.6" customHeight="1" x14ac:dyDescent="0.3">
      <c r="A10" s="13" t="s">
        <v>3</v>
      </c>
      <c r="B10" s="1">
        <v>2</v>
      </c>
      <c r="C10" s="15"/>
      <c r="D10" s="26"/>
      <c r="E10" s="15"/>
      <c r="F10" s="15"/>
      <c r="G10" s="27">
        <f t="shared" si="0"/>
        <v>0</v>
      </c>
      <c r="H10" s="15"/>
      <c r="I10" s="15"/>
      <c r="J10" s="15"/>
      <c r="K10" s="27">
        <f t="shared" si="1"/>
        <v>0</v>
      </c>
      <c r="L10" s="27">
        <f t="shared" si="2"/>
        <v>0</v>
      </c>
      <c r="M10" s="20">
        <f>19276.72+15318.01</f>
        <v>34594.730000000003</v>
      </c>
      <c r="N10" s="20">
        <v>200</v>
      </c>
      <c r="O10" s="35">
        <f>22823.95</f>
        <v>22823.95</v>
      </c>
      <c r="P10" s="20">
        <v>0</v>
      </c>
      <c r="Q10" s="20">
        <v>812.52</v>
      </c>
      <c r="R10" s="15">
        <f t="shared" si="3"/>
        <v>58431.200000000004</v>
      </c>
      <c r="S10" s="16">
        <f>M10+N10+O10+P10+Q10</f>
        <v>58431.200000000004</v>
      </c>
      <c r="T10" s="16" t="s">
        <v>48</v>
      </c>
      <c r="U10" s="16" t="s">
        <v>48</v>
      </c>
      <c r="V10" s="30">
        <v>12</v>
      </c>
      <c r="W10" s="12"/>
    </row>
    <row r="11" spans="1:33" ht="17.25" customHeight="1" x14ac:dyDescent="0.3">
      <c r="A11" s="13" t="s">
        <v>4</v>
      </c>
      <c r="B11" s="1">
        <v>2</v>
      </c>
      <c r="C11" s="15"/>
      <c r="D11" s="26"/>
      <c r="E11" s="15"/>
      <c r="F11" s="15"/>
      <c r="G11" s="27">
        <f t="shared" si="0"/>
        <v>0</v>
      </c>
      <c r="H11" s="16"/>
      <c r="I11" s="16"/>
      <c r="J11" s="15"/>
      <c r="K11" s="27">
        <f t="shared" si="1"/>
        <v>0</v>
      </c>
      <c r="L11" s="27">
        <f t="shared" si="2"/>
        <v>0</v>
      </c>
      <c r="M11" s="20">
        <v>18627.2</v>
      </c>
      <c r="N11" s="20">
        <v>2432.2399999999998</v>
      </c>
      <c r="O11" s="20">
        <v>37683.599999999999</v>
      </c>
      <c r="P11" s="20">
        <v>0</v>
      </c>
      <c r="Q11" s="20">
        <v>14.4</v>
      </c>
      <c r="R11" s="15">
        <f t="shared" si="3"/>
        <v>58757.440000000002</v>
      </c>
      <c r="S11" s="15">
        <v>58757.440000000002</v>
      </c>
      <c r="T11" s="15">
        <v>58757.440000000002</v>
      </c>
      <c r="U11" s="15">
        <v>58757.440000000002</v>
      </c>
      <c r="V11" s="29">
        <v>12</v>
      </c>
      <c r="W11" s="6"/>
    </row>
    <row r="12" spans="1:33" ht="13.2" customHeight="1" x14ac:dyDescent="0.3">
      <c r="A12" s="13" t="s">
        <v>5</v>
      </c>
      <c r="B12" s="1">
        <v>5</v>
      </c>
      <c r="C12" s="15"/>
      <c r="D12" s="26"/>
      <c r="E12" s="15"/>
      <c r="F12" s="15"/>
      <c r="G12" s="27">
        <f t="shared" si="0"/>
        <v>0</v>
      </c>
      <c r="H12" s="16"/>
      <c r="I12" s="16"/>
      <c r="J12" s="15"/>
      <c r="K12" s="27">
        <f t="shared" si="1"/>
        <v>0</v>
      </c>
      <c r="L12" s="27">
        <f t="shared" si="2"/>
        <v>0</v>
      </c>
      <c r="M12" s="20">
        <f>43488+3705.14</f>
        <v>47193.14</v>
      </c>
      <c r="N12" s="20">
        <v>1003.36</v>
      </c>
      <c r="O12" s="20">
        <v>96446.399999999994</v>
      </c>
      <c r="P12" s="20">
        <v>0</v>
      </c>
      <c r="Q12" s="20">
        <v>31.2</v>
      </c>
      <c r="R12" s="15">
        <f t="shared" si="3"/>
        <v>144674.1</v>
      </c>
      <c r="S12" s="15">
        <f>M12+N12+O12+P12+Q12</f>
        <v>144674.1</v>
      </c>
      <c r="T12" s="15">
        <v>144674.1</v>
      </c>
      <c r="U12" s="15">
        <v>144674.1</v>
      </c>
      <c r="V12" s="29">
        <v>12</v>
      </c>
      <c r="W12" s="6"/>
    </row>
    <row r="13" spans="1:33" ht="13.2" customHeight="1" x14ac:dyDescent="0.3">
      <c r="A13" s="13" t="s">
        <v>6</v>
      </c>
      <c r="B13" s="1">
        <v>2</v>
      </c>
      <c r="C13" s="15"/>
      <c r="D13" s="26"/>
      <c r="E13" s="15"/>
      <c r="F13" s="15"/>
      <c r="G13" s="27">
        <f t="shared" si="0"/>
        <v>0</v>
      </c>
      <c r="H13" s="15"/>
      <c r="I13" s="15"/>
      <c r="J13" s="15"/>
      <c r="K13" s="27">
        <f t="shared" si="1"/>
        <v>0</v>
      </c>
      <c r="L13" s="27">
        <f t="shared" si="2"/>
        <v>0</v>
      </c>
      <c r="M13" s="20">
        <f>17215.47+4164.24</f>
        <v>21379.71</v>
      </c>
      <c r="N13" s="20">
        <v>431.37</v>
      </c>
      <c r="O13" s="20">
        <v>32312.880000000001</v>
      </c>
      <c r="P13" s="20">
        <v>0</v>
      </c>
      <c r="Q13" s="20">
        <v>14.4</v>
      </c>
      <c r="R13" s="15">
        <f t="shared" si="3"/>
        <v>54138.36</v>
      </c>
      <c r="S13" s="15">
        <f>Q13+P13+O13+N13+M13</f>
        <v>54138.36</v>
      </c>
      <c r="T13" s="15">
        <v>54138.36</v>
      </c>
      <c r="U13" s="15">
        <v>54138.36</v>
      </c>
      <c r="V13" s="30">
        <v>12</v>
      </c>
      <c r="W13" s="12"/>
    </row>
    <row r="14" spans="1:33" ht="18" customHeight="1" x14ac:dyDescent="0.3">
      <c r="A14" s="13" t="s">
        <v>7</v>
      </c>
      <c r="B14" s="1">
        <v>3</v>
      </c>
      <c r="C14" s="15"/>
      <c r="D14" s="26"/>
      <c r="E14" s="15"/>
      <c r="F14" s="15"/>
      <c r="G14" s="27">
        <f t="shared" si="0"/>
        <v>0</v>
      </c>
      <c r="H14" s="15"/>
      <c r="I14" s="15"/>
      <c r="J14" s="15"/>
      <c r="K14" s="27">
        <f t="shared" si="1"/>
        <v>0</v>
      </c>
      <c r="L14" s="27">
        <f t="shared" si="2"/>
        <v>0</v>
      </c>
      <c r="M14" s="20">
        <v>30487.51</v>
      </c>
      <c r="N14" s="20">
        <v>2433.34</v>
      </c>
      <c r="O14" s="20">
        <v>42930.84</v>
      </c>
      <c r="P14" s="20">
        <v>0</v>
      </c>
      <c r="Q14" s="20">
        <v>805.2</v>
      </c>
      <c r="R14" s="15">
        <f t="shared" si="3"/>
        <v>76656.89</v>
      </c>
      <c r="S14" s="15">
        <v>76656.89</v>
      </c>
      <c r="T14" s="15">
        <v>76656.89</v>
      </c>
      <c r="U14" s="15">
        <v>76656.89</v>
      </c>
      <c r="V14" s="30">
        <v>12</v>
      </c>
      <c r="W14" s="12"/>
    </row>
    <row r="15" spans="1:33" ht="15.75" customHeight="1" x14ac:dyDescent="0.3">
      <c r="A15" s="13" t="s">
        <v>8</v>
      </c>
      <c r="B15" s="1">
        <v>2</v>
      </c>
      <c r="C15" s="15"/>
      <c r="D15" s="26"/>
      <c r="E15" s="15"/>
      <c r="F15" s="15"/>
      <c r="G15" s="27">
        <f t="shared" si="0"/>
        <v>0</v>
      </c>
      <c r="H15" s="16"/>
      <c r="I15" s="16"/>
      <c r="J15" s="15"/>
      <c r="K15" s="27">
        <f t="shared" si="1"/>
        <v>0</v>
      </c>
      <c r="L15" s="27">
        <f t="shared" si="2"/>
        <v>0</v>
      </c>
      <c r="M15" s="20">
        <v>19712.37</v>
      </c>
      <c r="N15" s="20">
        <v>903.4</v>
      </c>
      <c r="O15" s="20">
        <v>21784.560000000001</v>
      </c>
      <c r="P15" s="20">
        <v>0</v>
      </c>
      <c r="Q15" s="20">
        <v>14.4</v>
      </c>
      <c r="R15" s="15">
        <f t="shared" si="3"/>
        <v>42414.73</v>
      </c>
      <c r="S15" s="15">
        <v>42414.73</v>
      </c>
      <c r="T15" s="15">
        <v>42414.73</v>
      </c>
      <c r="U15" s="15">
        <v>42414.73</v>
      </c>
      <c r="V15" s="29">
        <v>12</v>
      </c>
      <c r="W15" s="6"/>
    </row>
    <row r="16" spans="1:33" ht="18" customHeight="1" x14ac:dyDescent="0.3">
      <c r="A16" s="13" t="s">
        <v>9</v>
      </c>
      <c r="B16" s="1">
        <v>3</v>
      </c>
      <c r="C16" s="15"/>
      <c r="D16" s="26"/>
      <c r="E16" s="15"/>
      <c r="F16" s="15"/>
      <c r="G16" s="27">
        <f t="shared" si="0"/>
        <v>0</v>
      </c>
      <c r="H16" s="15"/>
      <c r="I16" s="15"/>
      <c r="J16" s="15"/>
      <c r="K16" s="27">
        <f t="shared" si="1"/>
        <v>0</v>
      </c>
      <c r="L16" s="27">
        <f t="shared" si="2"/>
        <v>0</v>
      </c>
      <c r="M16" s="20">
        <v>35116.269999999997</v>
      </c>
      <c r="N16" s="20">
        <v>2988.75</v>
      </c>
      <c r="O16" s="20">
        <v>28723.68</v>
      </c>
      <c r="P16" s="20">
        <v>0</v>
      </c>
      <c r="Q16" s="20">
        <v>819.84</v>
      </c>
      <c r="R16" s="15">
        <f t="shared" si="3"/>
        <v>67648.539999999994</v>
      </c>
      <c r="S16" s="15">
        <v>67648.539999999994</v>
      </c>
      <c r="T16" s="15">
        <v>67648.539999999994</v>
      </c>
      <c r="U16" s="15">
        <v>67648.539999999994</v>
      </c>
      <c r="V16" s="28">
        <v>12</v>
      </c>
      <c r="W16" s="6"/>
    </row>
    <row r="17" spans="1:25" x14ac:dyDescent="0.3">
      <c r="A17" s="13" t="s">
        <v>10</v>
      </c>
      <c r="B17" s="1">
        <v>6</v>
      </c>
      <c r="C17" s="15"/>
      <c r="D17" s="26"/>
      <c r="E17" s="15"/>
      <c r="F17" s="15"/>
      <c r="G17" s="27">
        <f t="shared" si="0"/>
        <v>0</v>
      </c>
      <c r="H17" s="16"/>
      <c r="I17" s="16"/>
      <c r="J17" s="15"/>
      <c r="K17" s="27">
        <f t="shared" si="1"/>
        <v>0</v>
      </c>
      <c r="L17" s="27">
        <f t="shared" si="2"/>
        <v>0</v>
      </c>
      <c r="M17" s="20">
        <f>46296+1789.91</f>
        <v>48085.91</v>
      </c>
      <c r="N17" s="20">
        <v>4511.71</v>
      </c>
      <c r="O17" s="20">
        <v>34848</v>
      </c>
      <c r="P17" s="20">
        <v>0</v>
      </c>
      <c r="Q17" s="20">
        <v>0</v>
      </c>
      <c r="R17" s="15">
        <f t="shared" si="3"/>
        <v>87445.62</v>
      </c>
      <c r="S17" s="15">
        <f>M17+N17+O17+P17+Q17</f>
        <v>87445.62</v>
      </c>
      <c r="T17" s="15">
        <v>87445.62</v>
      </c>
      <c r="U17" s="15">
        <v>87445.62</v>
      </c>
      <c r="V17" s="29">
        <v>12</v>
      </c>
      <c r="W17" s="6"/>
    </row>
    <row r="18" spans="1:25" ht="27.6" x14ac:dyDescent="0.3">
      <c r="A18" s="13" t="s">
        <v>11</v>
      </c>
      <c r="B18" s="1">
        <v>4</v>
      </c>
      <c r="C18" s="15"/>
      <c r="D18" s="26"/>
      <c r="E18" s="15"/>
      <c r="F18" s="15"/>
      <c r="G18" s="27">
        <f t="shared" si="0"/>
        <v>0</v>
      </c>
      <c r="H18" s="16"/>
      <c r="I18" s="16"/>
      <c r="J18" s="15"/>
      <c r="K18" s="27">
        <f t="shared" si="1"/>
        <v>0</v>
      </c>
      <c r="L18" s="27">
        <f t="shared" si="2"/>
        <v>0</v>
      </c>
      <c r="M18" s="20">
        <v>49921.86</v>
      </c>
      <c r="N18" s="20">
        <v>103.03</v>
      </c>
      <c r="O18" s="20">
        <v>0</v>
      </c>
      <c r="P18" s="20">
        <v>0</v>
      </c>
      <c r="Q18" s="20">
        <v>0</v>
      </c>
      <c r="R18" s="15">
        <f t="shared" si="3"/>
        <v>50024.89</v>
      </c>
      <c r="S18" s="15">
        <v>50024.89</v>
      </c>
      <c r="T18" s="15">
        <v>50024.89</v>
      </c>
      <c r="U18" s="15">
        <v>50024.89</v>
      </c>
      <c r="V18" s="29">
        <v>12</v>
      </c>
      <c r="W18" s="6"/>
    </row>
    <row r="19" spans="1:25" x14ac:dyDescent="0.3">
      <c r="A19" s="13" t="s">
        <v>12</v>
      </c>
      <c r="B19" s="1">
        <v>3</v>
      </c>
      <c r="C19" s="15"/>
      <c r="D19" s="26"/>
      <c r="E19" s="15"/>
      <c r="F19" s="15"/>
      <c r="G19" s="27">
        <f t="shared" si="0"/>
        <v>0</v>
      </c>
      <c r="H19" s="15"/>
      <c r="I19" s="15"/>
      <c r="J19" s="15"/>
      <c r="K19" s="27">
        <f t="shared" si="1"/>
        <v>0</v>
      </c>
      <c r="L19" s="27">
        <f t="shared" si="2"/>
        <v>0</v>
      </c>
      <c r="M19" s="20">
        <f>10897.2+10569.09</f>
        <v>21466.29</v>
      </c>
      <c r="N19" s="20">
        <v>1786.3</v>
      </c>
      <c r="O19" s="20">
        <v>0</v>
      </c>
      <c r="P19" s="20">
        <v>0</v>
      </c>
      <c r="Q19" s="20">
        <v>0</v>
      </c>
      <c r="R19" s="15">
        <f t="shared" si="3"/>
        <v>23252.59</v>
      </c>
      <c r="S19" s="15">
        <f>M19+N19+O19+P19+Q19</f>
        <v>23252.59</v>
      </c>
      <c r="T19" s="15">
        <v>23252.59</v>
      </c>
      <c r="U19" s="15">
        <v>23252.59</v>
      </c>
      <c r="V19" s="28">
        <v>12</v>
      </c>
      <c r="W19" s="6"/>
    </row>
    <row r="20" spans="1:25" x14ac:dyDescent="0.3">
      <c r="A20" s="13" t="s">
        <v>13</v>
      </c>
      <c r="B20" s="1">
        <v>4</v>
      </c>
      <c r="C20" s="15"/>
      <c r="D20" s="26"/>
      <c r="E20" s="15"/>
      <c r="F20" s="15"/>
      <c r="G20" s="27">
        <f t="shared" si="0"/>
        <v>0</v>
      </c>
      <c r="H20" s="16"/>
      <c r="I20" s="16"/>
      <c r="J20" s="15"/>
      <c r="K20" s="27">
        <f t="shared" si="1"/>
        <v>0</v>
      </c>
      <c r="L20" s="27">
        <f t="shared" si="2"/>
        <v>0</v>
      </c>
      <c r="M20" s="20">
        <v>39707.230000000003</v>
      </c>
      <c r="N20" s="20">
        <v>463.01</v>
      </c>
      <c r="O20" s="20">
        <v>0</v>
      </c>
      <c r="P20" s="20">
        <v>0</v>
      </c>
      <c r="Q20" s="20">
        <v>0</v>
      </c>
      <c r="R20" s="15">
        <f t="shared" si="3"/>
        <v>40170.240000000005</v>
      </c>
      <c r="S20" s="15">
        <v>40170.239999999998</v>
      </c>
      <c r="T20" s="15">
        <v>40170.239999999998</v>
      </c>
      <c r="U20" s="15">
        <v>40170.239999999998</v>
      </c>
      <c r="V20" s="29">
        <v>12</v>
      </c>
      <c r="W20" s="6"/>
    </row>
    <row r="21" spans="1:25" x14ac:dyDescent="0.3">
      <c r="A21" s="13" t="s">
        <v>14</v>
      </c>
      <c r="B21" s="1">
        <v>2</v>
      </c>
      <c r="C21" s="15"/>
      <c r="D21" s="26"/>
      <c r="E21" s="15"/>
      <c r="F21" s="15"/>
      <c r="G21" s="27">
        <f t="shared" si="0"/>
        <v>0</v>
      </c>
      <c r="H21" s="15"/>
      <c r="I21" s="15"/>
      <c r="J21" s="15"/>
      <c r="K21" s="27">
        <f t="shared" si="1"/>
        <v>0</v>
      </c>
      <c r="L21" s="27">
        <f t="shared" si="2"/>
        <v>0</v>
      </c>
      <c r="M21" s="20">
        <v>17978.66</v>
      </c>
      <c r="N21" s="20">
        <v>21.34</v>
      </c>
      <c r="O21" s="20">
        <v>0</v>
      </c>
      <c r="P21" s="20">
        <v>0</v>
      </c>
      <c r="Q21" s="20">
        <v>0</v>
      </c>
      <c r="R21" s="15">
        <f t="shared" si="3"/>
        <v>18000</v>
      </c>
      <c r="S21" s="15">
        <v>18000</v>
      </c>
      <c r="T21" s="15">
        <v>18000</v>
      </c>
      <c r="U21" s="15">
        <v>18000</v>
      </c>
      <c r="V21" s="29">
        <v>12</v>
      </c>
      <c r="W21" s="6"/>
    </row>
    <row r="22" spans="1:25" x14ac:dyDescent="0.3">
      <c r="A22" s="13" t="s">
        <v>15</v>
      </c>
      <c r="B22" s="1">
        <v>3</v>
      </c>
      <c r="C22" s="15"/>
      <c r="D22" s="26"/>
      <c r="E22" s="15"/>
      <c r="F22" s="15"/>
      <c r="G22" s="27">
        <f t="shared" si="0"/>
        <v>0</v>
      </c>
      <c r="H22" s="15"/>
      <c r="I22" s="15"/>
      <c r="J22" s="15"/>
      <c r="K22" s="27">
        <f t="shared" si="1"/>
        <v>0</v>
      </c>
      <c r="L22" s="27">
        <f t="shared" si="2"/>
        <v>0</v>
      </c>
      <c r="M22" s="20">
        <f>27403.2+2657.08</f>
        <v>30060.28</v>
      </c>
      <c r="N22" s="20">
        <v>497.45</v>
      </c>
      <c r="O22" s="20">
        <v>0</v>
      </c>
      <c r="P22" s="20">
        <v>0</v>
      </c>
      <c r="Q22" s="20">
        <v>0</v>
      </c>
      <c r="R22" s="15">
        <f t="shared" si="3"/>
        <v>30557.73</v>
      </c>
      <c r="S22" s="15">
        <v>30557.73</v>
      </c>
      <c r="T22" s="15">
        <v>30557.73</v>
      </c>
      <c r="U22" s="15">
        <v>30557.73</v>
      </c>
      <c r="V22" s="28">
        <v>12</v>
      </c>
      <c r="W22" s="6"/>
    </row>
    <row r="23" spans="1:25" x14ac:dyDescent="0.3">
      <c r="A23" s="13" t="s">
        <v>25</v>
      </c>
      <c r="B23" s="1">
        <v>3</v>
      </c>
      <c r="C23" s="15"/>
      <c r="D23" s="26"/>
      <c r="E23" s="15"/>
      <c r="F23" s="15"/>
      <c r="G23" s="27">
        <f t="shared" si="0"/>
        <v>0</v>
      </c>
      <c r="H23" s="16"/>
      <c r="I23" s="16"/>
      <c r="J23" s="15"/>
      <c r="K23" s="27">
        <f t="shared" si="1"/>
        <v>0</v>
      </c>
      <c r="L23" s="27">
        <f t="shared" si="2"/>
        <v>0</v>
      </c>
      <c r="M23" s="20">
        <v>31370.11</v>
      </c>
      <c r="N23" s="20">
        <v>1285.8499999999999</v>
      </c>
      <c r="O23" s="20">
        <v>50010.239999999998</v>
      </c>
      <c r="P23" s="20">
        <v>0</v>
      </c>
      <c r="Q23" s="20">
        <v>805.2</v>
      </c>
      <c r="R23" s="15">
        <f t="shared" si="3"/>
        <v>83471.399999999994</v>
      </c>
      <c r="S23" s="15">
        <v>83471.399999999994</v>
      </c>
      <c r="T23" s="15">
        <v>83471.399999999994</v>
      </c>
      <c r="U23" s="15">
        <v>83471.399999999994</v>
      </c>
      <c r="V23" s="29">
        <v>12</v>
      </c>
      <c r="W23" s="6"/>
    </row>
    <row r="24" spans="1:25" x14ac:dyDescent="0.3">
      <c r="A24" s="13" t="s">
        <v>16</v>
      </c>
      <c r="B24" s="1">
        <v>3</v>
      </c>
      <c r="C24" s="15"/>
      <c r="D24" s="26"/>
      <c r="E24" s="15"/>
      <c r="F24" s="15"/>
      <c r="G24" s="27">
        <f t="shared" si="0"/>
        <v>0</v>
      </c>
      <c r="H24" s="15"/>
      <c r="I24" s="15"/>
      <c r="J24" s="15"/>
      <c r="K24" s="27">
        <f t="shared" si="1"/>
        <v>0</v>
      </c>
      <c r="L24" s="27">
        <f t="shared" si="2"/>
        <v>0</v>
      </c>
      <c r="M24" s="20">
        <v>30709.21</v>
      </c>
      <c r="N24" s="20">
        <v>4221.2299999999996</v>
      </c>
      <c r="O24" s="20">
        <v>45373.02</v>
      </c>
      <c r="P24" s="20">
        <v>0</v>
      </c>
      <c r="Q24" s="20">
        <v>0</v>
      </c>
      <c r="R24" s="15">
        <f t="shared" si="3"/>
        <v>80303.459999999992</v>
      </c>
      <c r="S24" s="15">
        <v>80303.460000000006</v>
      </c>
      <c r="T24" s="15">
        <v>80303.460000000006</v>
      </c>
      <c r="U24" s="15">
        <v>80303.460000000006</v>
      </c>
      <c r="V24" s="28">
        <v>12</v>
      </c>
      <c r="W24" s="6"/>
    </row>
    <row r="25" spans="1:25" ht="27.6" x14ac:dyDescent="0.3">
      <c r="A25" s="13" t="s">
        <v>19</v>
      </c>
      <c r="B25" s="1">
        <v>6</v>
      </c>
      <c r="C25" s="15"/>
      <c r="D25" s="26"/>
      <c r="E25" s="15"/>
      <c r="F25" s="15"/>
      <c r="G25" s="27">
        <f t="shared" si="0"/>
        <v>0</v>
      </c>
      <c r="H25" s="15"/>
      <c r="I25" s="15"/>
      <c r="J25" s="15"/>
      <c r="K25" s="31">
        <f t="shared" si="1"/>
        <v>0</v>
      </c>
      <c r="L25" s="27">
        <f t="shared" si="2"/>
        <v>0</v>
      </c>
      <c r="M25" s="20">
        <v>63247.56</v>
      </c>
      <c r="N25" s="20">
        <v>6760.44</v>
      </c>
      <c r="O25" s="20">
        <v>39045.47</v>
      </c>
      <c r="P25" s="20">
        <v>0</v>
      </c>
      <c r="Q25" s="20">
        <v>0</v>
      </c>
      <c r="R25" s="15">
        <f t="shared" si="3"/>
        <v>109053.47</v>
      </c>
      <c r="S25" s="15">
        <v>109053.47</v>
      </c>
      <c r="T25" s="15">
        <v>109053.47</v>
      </c>
      <c r="U25" s="15">
        <v>109053.47</v>
      </c>
      <c r="V25" s="28">
        <v>12</v>
      </c>
      <c r="W25" s="6"/>
    </row>
    <row r="26" spans="1:25" ht="27.6" x14ac:dyDescent="0.3">
      <c r="A26" s="13" t="s">
        <v>20</v>
      </c>
      <c r="B26" s="1">
        <v>2</v>
      </c>
      <c r="C26" s="16"/>
      <c r="D26" s="26"/>
      <c r="E26" s="15"/>
      <c r="F26" s="15"/>
      <c r="G26" s="27">
        <f t="shared" si="0"/>
        <v>0</v>
      </c>
      <c r="H26" s="15"/>
      <c r="I26" s="15"/>
      <c r="J26" s="15"/>
      <c r="K26" s="31">
        <f>H26+I26+J26</f>
        <v>0</v>
      </c>
      <c r="L26" s="27">
        <f t="shared" si="2"/>
        <v>0</v>
      </c>
      <c r="M26" s="20">
        <v>19712.09</v>
      </c>
      <c r="N26" s="20">
        <v>7287.91</v>
      </c>
      <c r="O26" s="20">
        <v>0</v>
      </c>
      <c r="P26" s="20">
        <v>0</v>
      </c>
      <c r="Q26" s="20">
        <v>0</v>
      </c>
      <c r="R26" s="15">
        <f t="shared" si="3"/>
        <v>27000</v>
      </c>
      <c r="S26" s="15">
        <v>27000</v>
      </c>
      <c r="T26" s="15">
        <v>27000</v>
      </c>
      <c r="U26" s="15">
        <v>27000</v>
      </c>
      <c r="V26" s="29">
        <v>12</v>
      </c>
      <c r="W26" s="6"/>
    </row>
    <row r="27" spans="1:25" s="8" customFormat="1" x14ac:dyDescent="0.3">
      <c r="A27" s="24" t="s">
        <v>21</v>
      </c>
      <c r="B27" s="2"/>
      <c r="C27" s="11">
        <f>SUM(C8:C26)</f>
        <v>0</v>
      </c>
      <c r="D27" s="11">
        <f>SUM(D8:D26)</f>
        <v>0</v>
      </c>
      <c r="E27" s="11">
        <f>SUM(E8:E26)</f>
        <v>0</v>
      </c>
      <c r="F27" s="11">
        <f>SUM(F8:F26)</f>
        <v>0</v>
      </c>
      <c r="G27" s="27">
        <f t="shared" si="0"/>
        <v>0</v>
      </c>
      <c r="H27" s="11">
        <f>SUM(H8:H26)</f>
        <v>0</v>
      </c>
      <c r="I27" s="11">
        <f>SUM(I8:I26)</f>
        <v>0</v>
      </c>
      <c r="J27" s="11">
        <v>0</v>
      </c>
      <c r="K27" s="14">
        <f>SUM(K8:K26)</f>
        <v>0</v>
      </c>
      <c r="L27" s="27">
        <f t="shared" si="2"/>
        <v>0</v>
      </c>
      <c r="M27" s="21"/>
      <c r="N27" s="21"/>
      <c r="O27" s="21"/>
      <c r="P27" s="21"/>
      <c r="Q27" s="21"/>
      <c r="R27" s="11">
        <f>SUM(R8:R26)</f>
        <v>1198827.6199999999</v>
      </c>
      <c r="S27" s="11">
        <f>SUM(S8:S26)</f>
        <v>1198827.6199999999</v>
      </c>
      <c r="T27" s="11">
        <f>SUM(T8:T26)</f>
        <v>1140396.42</v>
      </c>
      <c r="U27" s="11">
        <f>SUM(U8:U26)</f>
        <v>1140396.42</v>
      </c>
      <c r="V27" s="32">
        <v>12</v>
      </c>
      <c r="W27" s="7"/>
      <c r="X27"/>
      <c r="Y27"/>
    </row>
    <row r="28" spans="1:25" x14ac:dyDescent="0.3">
      <c r="K28" s="10">
        <f>SUM(K8:K26)</f>
        <v>0</v>
      </c>
      <c r="L28" s="10">
        <f>SUM(L8:L26)</f>
        <v>0</v>
      </c>
      <c r="M28" s="10"/>
      <c r="N28" s="10"/>
      <c r="O28" s="10"/>
      <c r="P28" s="10"/>
      <c r="Q28" s="10"/>
      <c r="R28" s="10"/>
    </row>
    <row r="29" spans="1:25" ht="27.6" x14ac:dyDescent="0.3">
      <c r="A29" s="43" t="s">
        <v>51</v>
      </c>
    </row>
    <row r="31" spans="1:25" x14ac:dyDescent="0.3">
      <c r="A31" t="s">
        <v>22</v>
      </c>
      <c r="B31" t="s">
        <v>23</v>
      </c>
    </row>
  </sheetData>
  <mergeCells count="6">
    <mergeCell ref="A3:V3"/>
    <mergeCell ref="A4:V4"/>
    <mergeCell ref="S6:S7"/>
    <mergeCell ref="T6:T7"/>
    <mergeCell ref="U6:U7"/>
    <mergeCell ref="B6:R6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Образование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2026-07-30T06:47:24Z</dcterms:modified>
</cp:coreProperties>
</file>